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K:\BMIP2022\Infos\"/>
    </mc:Choice>
  </mc:AlternateContent>
  <xr:revisionPtr revIDLastSave="0" documentId="13_ncr:1_{9224ECE6-217A-4584-BE75-3A0D360D206B}" xr6:coauthVersionLast="47" xr6:coauthVersionMax="47" xr10:uidLastSave="{00000000-0000-0000-0000-000000000000}"/>
  <bookViews>
    <workbookView xWindow="-120" yWindow="-120" windowWidth="29040" windowHeight="15840" xr2:uid="{00000000-000D-0000-FFFF-FFFF00000000}"/>
  </bookViews>
  <sheets>
    <sheet name="Tabelle1" sheetId="1" r:id="rId1"/>
  </sheets>
  <externalReferences>
    <externalReference r:id="rId2"/>
  </externalReferences>
  <definedNames>
    <definedName name="_xlchart.v1.0" hidden="1">Tabelle1!$A$17</definedName>
    <definedName name="_xlchart.v1.1" hidden="1">Tabelle1!$A$18</definedName>
    <definedName name="_xlchart.v1.10" hidden="1">Tabelle1!$B$18:$M$18</definedName>
    <definedName name="_xlchart.v1.11" hidden="1">Tabelle1!$B$19:$M$19</definedName>
    <definedName name="_xlchart.v1.12" hidden="1">Tabelle1!$B$20:$M$20</definedName>
    <definedName name="_xlchart.v1.13" hidden="1">Tabelle1!$B$21:$M$21</definedName>
    <definedName name="_xlchart.v1.14" hidden="1">Tabelle1!$B$24:$M$24</definedName>
    <definedName name="_xlchart.v1.15" hidden="1">Tabelle1!$B$25:$M$25</definedName>
    <definedName name="_xlchart.v1.16" hidden="1">Tabelle1!$B$26:$M$26</definedName>
    <definedName name="_xlchart.v1.17" hidden="1">Tabelle1!$B$27:$M$27</definedName>
    <definedName name="_xlchart.v1.18" hidden="1">Tabelle1!$B$28:$M$28</definedName>
    <definedName name="_xlchart.v1.2" hidden="1">Tabelle1!$A$19</definedName>
    <definedName name="_xlchart.v1.3" hidden="1">Tabelle1!$A$20</definedName>
    <definedName name="_xlchart.v1.4" hidden="1">Tabelle1!$A$21</definedName>
    <definedName name="_xlchart.v1.5" hidden="1">Tabelle1!$A$24</definedName>
    <definedName name="_xlchart.v1.6" hidden="1">Tabelle1!$A$26</definedName>
    <definedName name="_xlchart.v1.7" hidden="1">Tabelle1!$A$27</definedName>
    <definedName name="_xlchart.v1.8" hidden="1">Tabelle1!$A$28</definedName>
    <definedName name="_xlchart.v1.9" hidden="1">Tabelle1!$B$17:$M$17</definedName>
    <definedName name="fAKBARABD.BSB_Fzu.1">[1]Kenz_Abfrage!$K$591</definedName>
    <definedName name="fAKBARABD.BSB_Fzu.10">[1]Kenz_Abfrage!$K$600</definedName>
    <definedName name="fAKBARABD.BSB_Fzu.11">[1]Kenz_Abfrage!$K$601</definedName>
    <definedName name="fAKBARABD.BSB_Fzu.12">[1]Kenz_Abfrage!$K$602</definedName>
    <definedName name="fAKBARABD.BSB_Fzu.2">[1]Kenz_Abfrage!$K$592</definedName>
    <definedName name="fAKBARABD.BSB_Fzu.3">[1]Kenz_Abfrage!$K$593</definedName>
    <definedName name="fAKBARABD.BSB_Fzu.4">[1]Kenz_Abfrage!$K$594</definedName>
    <definedName name="fAKBARABD.BSB_Fzu.5">[1]Kenz_Abfrage!$K$595</definedName>
    <definedName name="fAKBARABD.BSB_Fzu.6">[1]Kenz_Abfrage!$K$596</definedName>
    <definedName name="fAKBARABD.BSB_Fzu.7">[1]Kenz_Abfrage!$K$597</definedName>
    <definedName name="fAKBARABD.BSB_Fzu.8">[1]Kenz_Abfrage!$K$598</definedName>
    <definedName name="fAKBARABD.BSB_Fzu.9">[1]Kenz_Abfrage!$K$599</definedName>
    <definedName name="fAKBARABD.CSB_Fzu.1">[1]Kenz_Abfrage!$K$168</definedName>
    <definedName name="fAKBARABD.CSB_Fzu.10">[1]Kenz_Abfrage!$K$177</definedName>
    <definedName name="fAKBARABD.CSB_Fzu.11">[1]Kenz_Abfrage!$K$178</definedName>
    <definedName name="fAKBARABD.CSB_Fzu.12">[1]Kenz_Abfrage!$K$179</definedName>
    <definedName name="fAKBARABD.CSB_Fzu.2">[1]Kenz_Abfrage!$K$169</definedName>
    <definedName name="fAKBARABD.CSB_Fzu.3">[1]Kenz_Abfrage!$K$170</definedName>
    <definedName name="fAKBARABD.CSB_Fzu.4">[1]Kenz_Abfrage!$K$171</definedName>
    <definedName name="fAKBARABD.CSB_Fzu.5">[1]Kenz_Abfrage!$K$172</definedName>
    <definedName name="fAKBARABD.CSB_Fzu.6">[1]Kenz_Abfrage!$K$173</definedName>
    <definedName name="fAKBARABD.CSB_Fzu.7">[1]Kenz_Abfrage!$K$174</definedName>
    <definedName name="fAKBARABD.CSB_Fzu.8">[1]Kenz_Abfrage!$K$175</definedName>
    <definedName name="fAKBARABD.CSB_Fzu.9">[1]Kenz_Abfrage!$K$176</definedName>
    <definedName name="fAKBARABD.Nges_Fzu.1">[1]Kenz_Abfrage!$K$192</definedName>
    <definedName name="fAKBARABD.Nges_Fzu.10">[1]Kenz_Abfrage!$K$201</definedName>
    <definedName name="fAKBARABD.Nges_Fzu.11">[1]Kenz_Abfrage!$K$202</definedName>
    <definedName name="fAKBARABD.Nges_Fzu.12">[1]Kenz_Abfrage!$K$203</definedName>
    <definedName name="fAKBARABD.Nges_Fzu.2">[1]Kenz_Abfrage!$K$193</definedName>
    <definedName name="fAKBARABD.Nges_Fzu.3">[1]Kenz_Abfrage!$K$194</definedName>
    <definedName name="fAKBARABD.Nges_Fzu.4">[1]Kenz_Abfrage!$K$195</definedName>
    <definedName name="fAKBARABD.Nges_Fzu.5">[1]Kenz_Abfrage!$K$196</definedName>
    <definedName name="fAKBARABD.Nges_Fzu.6">[1]Kenz_Abfrage!$K$197</definedName>
    <definedName name="fAKBARABD.Nges_Fzu.7">[1]Kenz_Abfrage!$K$198</definedName>
    <definedName name="fAKBARABD.Nges_Fzu.8">[1]Kenz_Abfrage!$K$199</definedName>
    <definedName name="fAKBARABD.Nges_Fzu.9">[1]Kenz_Abfrage!$K$200</definedName>
    <definedName name="fAKBARABD.NH4N_Fzu.1">[1]Kenz_Abfrage!$K$180</definedName>
    <definedName name="fAKBARABD.NH4N_Fzu.10">[1]Kenz_Abfrage!$K$189</definedName>
    <definedName name="fAKBARABD.NH4N_Fzu.11">[1]Kenz_Abfrage!$K$190</definedName>
    <definedName name="fAKBARABD.NH4N_Fzu.12">[1]Kenz_Abfrage!$K$191</definedName>
    <definedName name="fAKBARABD.NH4N_Fzu.2">[1]Kenz_Abfrage!$K$181</definedName>
    <definedName name="fAKBARABD.NH4N_Fzu.3">[1]Kenz_Abfrage!$K$182</definedName>
    <definedName name="fAKBARABD.NH4N_Fzu.4">[1]Kenz_Abfrage!$K$183</definedName>
    <definedName name="fAKBARABD.NH4N_Fzu.5">[1]Kenz_Abfrage!$K$184</definedName>
    <definedName name="fAKBARABD.NH4N_Fzu.6">[1]Kenz_Abfrage!$K$185</definedName>
    <definedName name="fAKBARABD.NH4N_Fzu.7">[1]Kenz_Abfrage!$K$186</definedName>
    <definedName name="fAKBARABD.NH4N_Fzu.8">[1]Kenz_Abfrage!$K$187</definedName>
    <definedName name="fAKBARABD.NH4N_Fzu.9">[1]Kenz_Abfrage!$K$188</definedName>
    <definedName name="fAKBARABD.Pges_Fzu.1">[1]Kenz_Abfrage!$K$216</definedName>
    <definedName name="fAKBARABD.Pges_Fzu.10">[1]Kenz_Abfrage!$K$225</definedName>
    <definedName name="fAKBARABD.Pges_Fzu.11">[1]Kenz_Abfrage!$K$226</definedName>
    <definedName name="fAKBARABD.Pges_Fzu.12">[1]Kenz_Abfrage!$K$227</definedName>
    <definedName name="fAKBARABD.Pges_Fzu.2">[1]Kenz_Abfrage!$K$217</definedName>
    <definedName name="fAKBARABD.Pges_Fzu.3">[1]Kenz_Abfrage!$K$218</definedName>
    <definedName name="fAKBARABD.Pges_Fzu.4">[1]Kenz_Abfrage!$K$219</definedName>
    <definedName name="fAKBARABD.Pges_Fzu.5">[1]Kenz_Abfrage!$K$220</definedName>
    <definedName name="fAKBARABD.Pges_Fzu.6">[1]Kenz_Abfrage!$K$221</definedName>
    <definedName name="fAKBARABD.Pges_Fzu.7">[1]Kenz_Abfrage!$K$222</definedName>
    <definedName name="fAKBARABD.Pges_Fzu.8">[1]Kenz_Abfrage!$K$223</definedName>
    <definedName name="fAKBARABD.Pges_Fzu.9">[1]Kenz_Abfrage!$K$224</definedName>
    <definedName name="fAKBARABD.PO4P_Fzu.1">[1]Kenz_Abfrage!$K$204</definedName>
    <definedName name="fAKBARABD.PO4P_Fzu.10">[1]Kenz_Abfrage!$K$213</definedName>
    <definedName name="fAKBARABD.PO4P_Fzu.11">[1]Kenz_Abfrage!$K$214</definedName>
    <definedName name="fAKBARABD.PO4P_Fzu.12">[1]Kenz_Abfrage!$K$215</definedName>
    <definedName name="fAKBARABD.PO4P_Fzu.2">[1]Kenz_Abfrage!$K$205</definedName>
    <definedName name="fAKBARABD.PO4P_Fzu.3">[1]Kenz_Abfrage!$K$206</definedName>
    <definedName name="fAKBARABD.PO4P_Fzu.4">[1]Kenz_Abfrage!$K$207</definedName>
    <definedName name="fAKBARABD.PO4P_Fzu.5">[1]Kenz_Abfrage!$K$208</definedName>
    <definedName name="fAKBARABD.PO4P_Fzu.6">[1]Kenz_Abfrage!$K$209</definedName>
    <definedName name="fAKBARABD.PO4P_Fzu.7">[1]Kenz_Abfrage!$K$210</definedName>
    <definedName name="fAKBARABD.PO4P_Fzu.8">[1]Kenz_Abfrage!$K$211</definedName>
    <definedName name="fAKBARABD.PO4P_Fzu.9">[1]Kenz_Abfrage!$K$212</definedName>
    <definedName name="fAKBARABD.Q_zu.1">[1]Kenz_Abfrage!$K$156</definedName>
    <definedName name="fAKBARABD.Q_zu.10">[1]Kenz_Abfrage!$K$165</definedName>
    <definedName name="fAKBARABD.Q_zu.11">[1]Kenz_Abfrage!$K$166</definedName>
    <definedName name="fAKBARABD.Q_zu.12">[1]Kenz_Abfrage!$K$167</definedName>
    <definedName name="fAKBARABD.Q_zu.2">[1]Kenz_Abfrage!$K$157</definedName>
    <definedName name="fAKBARABD.Q_zu.3">[1]Kenz_Abfrage!$K$158</definedName>
    <definedName name="fAKBARABD.Q_zu.4">[1]Kenz_Abfrage!$K$159</definedName>
    <definedName name="fAKBARABD.Q_zu.5">[1]Kenz_Abfrage!$K$160</definedName>
    <definedName name="fAKBARABD.Q_zu.6">[1]Kenz_Abfrage!$K$161</definedName>
    <definedName name="fAKBARABD.Q_zu.7">[1]Kenz_Abfrage!$K$162</definedName>
    <definedName name="fAKBARABD.Q_zu.8">[1]Kenz_Abfrage!$K$163</definedName>
    <definedName name="fAKBARABD.Q_zu.9">[1]Kenz_Abfrage!$K$164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C24" i="1"/>
  <c r="D24" i="1"/>
  <c r="E24" i="1"/>
  <c r="F24" i="1"/>
  <c r="G24" i="1"/>
  <c r="H24" i="1"/>
  <c r="I24" i="1"/>
  <c r="J24" i="1"/>
  <c r="K24" i="1"/>
  <c r="L24" i="1"/>
  <c r="M24" i="1"/>
  <c r="C26" i="1"/>
  <c r="D26" i="1"/>
  <c r="E26" i="1"/>
  <c r="F26" i="1"/>
  <c r="G26" i="1"/>
  <c r="H26" i="1"/>
  <c r="I26" i="1"/>
  <c r="J26" i="1"/>
  <c r="K26" i="1"/>
  <c r="L26" i="1"/>
  <c r="M26" i="1"/>
  <c r="C27" i="1"/>
  <c r="D27" i="1"/>
  <c r="E27" i="1"/>
  <c r="F27" i="1"/>
  <c r="G27" i="1"/>
  <c r="H27" i="1"/>
  <c r="I27" i="1"/>
  <c r="J27" i="1"/>
  <c r="K27" i="1"/>
  <c r="L27" i="1"/>
  <c r="M27" i="1"/>
  <c r="C28" i="1"/>
  <c r="D28" i="1"/>
  <c r="E28" i="1"/>
  <c r="F28" i="1"/>
  <c r="G28" i="1"/>
  <c r="H28" i="1"/>
  <c r="I28" i="1"/>
  <c r="J28" i="1"/>
  <c r="K28" i="1"/>
  <c r="L28" i="1"/>
  <c r="M28" i="1"/>
  <c r="B28" i="1"/>
  <c r="B27" i="1"/>
  <c r="B26" i="1"/>
  <c r="C25" i="1"/>
  <c r="D25" i="1"/>
  <c r="E25" i="1"/>
  <c r="F25" i="1"/>
  <c r="G25" i="1"/>
  <c r="H25" i="1"/>
  <c r="I25" i="1"/>
  <c r="J25" i="1"/>
  <c r="K25" i="1"/>
  <c r="L25" i="1"/>
  <c r="M25" i="1"/>
  <c r="B25" i="1"/>
  <c r="M17" i="1"/>
  <c r="L17" i="1"/>
  <c r="K17" i="1"/>
  <c r="J17" i="1"/>
  <c r="I17" i="1"/>
  <c r="H17" i="1"/>
  <c r="G17" i="1"/>
  <c r="F17" i="1"/>
  <c r="E17" i="1"/>
  <c r="D17" i="1"/>
  <c r="C17" i="1"/>
  <c r="B17" i="1"/>
  <c r="C18" i="1"/>
  <c r="D18" i="1"/>
  <c r="E18" i="1"/>
  <c r="F18" i="1"/>
  <c r="G18" i="1"/>
  <c r="H18" i="1"/>
  <c r="I18" i="1"/>
  <c r="J18" i="1"/>
  <c r="K18" i="1"/>
  <c r="L18" i="1"/>
  <c r="M18" i="1"/>
  <c r="C19" i="1"/>
  <c r="D19" i="1"/>
  <c r="E19" i="1"/>
  <c r="F19" i="1"/>
  <c r="G19" i="1"/>
  <c r="H19" i="1"/>
  <c r="I19" i="1"/>
  <c r="J19" i="1"/>
  <c r="K19" i="1"/>
  <c r="L19" i="1"/>
  <c r="M19" i="1"/>
  <c r="C20" i="1"/>
  <c r="D20" i="1"/>
  <c r="E20" i="1"/>
  <c r="F20" i="1"/>
  <c r="G20" i="1"/>
  <c r="H20" i="1"/>
  <c r="I20" i="1"/>
  <c r="J20" i="1"/>
  <c r="K20" i="1"/>
  <c r="L20" i="1"/>
  <c r="M20" i="1"/>
  <c r="C21" i="1"/>
  <c r="D21" i="1"/>
  <c r="E21" i="1"/>
  <c r="F21" i="1"/>
  <c r="G21" i="1"/>
  <c r="H21" i="1"/>
  <c r="I21" i="1"/>
  <c r="J21" i="1"/>
  <c r="K21" i="1"/>
  <c r="L21" i="1"/>
  <c r="M21" i="1"/>
  <c r="C22" i="1"/>
  <c r="D22" i="1"/>
  <c r="E22" i="1"/>
  <c r="F22" i="1"/>
  <c r="G22" i="1"/>
  <c r="H22" i="1"/>
  <c r="I22" i="1"/>
  <c r="J22" i="1"/>
  <c r="K22" i="1"/>
  <c r="L22" i="1"/>
  <c r="M22" i="1"/>
  <c r="B22" i="1"/>
  <c r="B21" i="1"/>
  <c r="B20" i="1"/>
  <c r="B19" i="1"/>
  <c r="B18" i="1"/>
</calcChain>
</file>

<file path=xl/sharedStrings.xml><?xml version="1.0" encoding="utf-8"?>
<sst xmlns="http://schemas.openxmlformats.org/spreadsheetml/2006/main" count="51" uniqueCount="39">
  <si>
    <t>CSB</t>
  </si>
  <si>
    <t>BSB</t>
  </si>
  <si>
    <t>Nges</t>
  </si>
  <si>
    <t>NH4-N</t>
  </si>
  <si>
    <t>Pges</t>
  </si>
  <si>
    <t>März</t>
  </si>
  <si>
    <t>April</t>
  </si>
  <si>
    <t>Mai</t>
  </si>
  <si>
    <t>Juni</t>
  </si>
  <si>
    <t>Juli</t>
  </si>
  <si>
    <t>PO4-P</t>
  </si>
  <si>
    <t>Sept.</t>
  </si>
  <si>
    <t>Okt.</t>
  </si>
  <si>
    <t>Nov.</t>
  </si>
  <si>
    <t>Dez.</t>
  </si>
  <si>
    <t>Aug.</t>
  </si>
  <si>
    <t>Feb.</t>
  </si>
  <si>
    <t>Jän.</t>
  </si>
  <si>
    <t>angeschlossene Einwohner</t>
  </si>
  <si>
    <t>Einwohnerwerte</t>
  </si>
  <si>
    <t>Indirekteinleiter 1</t>
  </si>
  <si>
    <t>Indirekteinleiter 2</t>
  </si>
  <si>
    <t>Indirekteinleiter 3</t>
  </si>
  <si>
    <t>Eingabefeld</t>
  </si>
  <si>
    <t>Ergebnisfeld</t>
  </si>
  <si>
    <t>Indirekteinleiter 1 [EGW]</t>
  </si>
  <si>
    <t>Indirekteinleiter 2 [EGW]</t>
  </si>
  <si>
    <t>Indirekteinleiter 3 [EGW]</t>
  </si>
  <si>
    <t>Monatsmittel der
Tageszulauffrachten 
[kg/d]</t>
  </si>
  <si>
    <t>angeschl. Einwohner</t>
  </si>
  <si>
    <t>EW-Ausbau lt. Bescheid</t>
  </si>
  <si>
    <t>EW-Ausbau</t>
  </si>
  <si>
    <t>EW-CSB120</t>
  </si>
  <si>
    <t>EW-BSB60</t>
  </si>
  <si>
    <t>EW-Nges_11</t>
  </si>
  <si>
    <t>EW-NH4N_6,5</t>
  </si>
  <si>
    <t>EW-Pges_1,7</t>
  </si>
  <si>
    <t>EW-PO4P_1</t>
  </si>
  <si>
    <t>Für eine Analyse der Zulauffrachten können zum einen die CSB- und BSB5-Frachten und zum anderen die Nährstofffrachten (Stickstoff und Phosphor) in Einwohnerwerte umgerechnet. Im Diagramm sind die resultierenden Ganglinien dargestellt. Bei typisch kommunaler Abwasserzusammensetzung errechnen sich aus den Nährstoff- und Schmutzfrachten ähnliche Einwohnerwerte. Weichen diese jedoch voneinander ab, so muss die Differenz durch Indirekteinleiter erklärbar sein. Für einen Vergleich der Zulauffrachten mit den im Einzugsgebiet angeschlossenen Einleitern sind im Diagramm zusätzlich die angeschlossenen Einwohner und wenn angegeben die drei wesentlichsten Indirekteinleiter eingezeichnet. Die Ganglinien aller, in Einwohnerwerte umgerechneten Zulauffrachten, müssen in jedem Fall über der dunkelblauen Fläche der an die Kläranlage angeschlossenen Einwohner liegen. Die rote Linie stellt die Ausbaugröße dar und sollte bei aerob stabilisierenden Kläranlagen von den Monatsmittelwerten der Einwohnerwerte EW-CSB120 bzw. EW-BSB60 nicht überschritten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</si>
</sst>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9" x14ac:knownFonts="1">
    <font>
      <sz val="11"/>
      <color theme="1"/>
      <name val="Calibri"/>
      <family val="2"/>
      <scheme val="minor"/>
    </font>
    <font>
      <sz val="11"/>
      <color rgb="FF006100"/>
      <name val="Calibri"/>
      <family val="2"/>
      <scheme val="minor"/>
    </font>
    <font>
      <sz val="11"/>
      <color rgb="FF9C5700"/>
      <name val="Calibri"/>
      <family val="2"/>
      <scheme val="minor"/>
    </font>
    <font>
      <sz val="10"/>
      <name val="Arial"/>
      <family val="2"/>
    </font>
    <font>
      <sz val="10"/>
      <color theme="1"/>
      <name val="Calibri"/>
      <family val="2"/>
      <scheme val="minor"/>
    </font>
    <font>
      <sz val="11"/>
      <name val="Arial"/>
      <family val="2"/>
    </font>
    <font>
      <sz val="11"/>
      <color theme="1"/>
      <name val="Arial"/>
      <family val="2"/>
    </font>
    <font>
      <sz val="11"/>
      <color theme="1"/>
      <name val="Calibri"/>
      <family val="2"/>
      <scheme val="minor"/>
    </font>
    <font>
      <b/>
      <sz val="11"/>
      <color rgb="FF9C5700"/>
      <name val="Calibri"/>
      <family val="2"/>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43" fontId="3" fillId="0" borderId="0" applyFont="0" applyFill="0" applyBorder="0" applyAlignment="0" applyProtection="0"/>
    <xf numFmtId="43" fontId="7" fillId="0" borderId="0" applyFont="0" applyFill="0" applyBorder="0" applyAlignment="0" applyProtection="0"/>
  </cellStyleXfs>
  <cellXfs count="25">
    <xf numFmtId="0" fontId="0" fillId="0" borderId="0" xfId="0"/>
    <xf numFmtId="0" fontId="0" fillId="4" borderId="1" xfId="0" applyFill="1" applyBorder="1" applyAlignment="1">
      <alignment wrapText="1"/>
    </xf>
    <xf numFmtId="0" fontId="0" fillId="4" borderId="2" xfId="0" applyFill="1" applyBorder="1"/>
    <xf numFmtId="0" fontId="0" fillId="4" borderId="1" xfId="0" applyFill="1" applyBorder="1"/>
    <xf numFmtId="0" fontId="0" fillId="4" borderId="1" xfId="0" applyFill="1" applyBorder="1" applyAlignment="1">
      <alignment horizontal="center" vertical="center"/>
    </xf>
    <xf numFmtId="0" fontId="0" fillId="4" borderId="1" xfId="0" applyFill="1" applyBorder="1" applyAlignment="1">
      <alignment horizontal="left" vertical="center"/>
    </xf>
    <xf numFmtId="0" fontId="4" fillId="0" borderId="0" xfId="0" applyFont="1"/>
    <xf numFmtId="0" fontId="2" fillId="3" borderId="1" xfId="2" applyBorder="1" applyAlignment="1">
      <alignment vertical="center"/>
    </xf>
    <xf numFmtId="43" fontId="5" fillId="0" borderId="0" xfId="3" applyFont="1" applyFill="1" applyBorder="1" applyAlignment="1"/>
    <xf numFmtId="43" fontId="5" fillId="0" borderId="0" xfId="3" applyFont="1" applyFill="1" applyBorder="1" applyAlignment="1">
      <alignment horizontal="left"/>
    </xf>
    <xf numFmtId="43" fontId="5" fillId="0" borderId="0" xfId="3" applyFont="1" applyFill="1" applyBorder="1"/>
    <xf numFmtId="164" fontId="1" fillId="2" borderId="1" xfId="1" applyNumberFormat="1" applyBorder="1" applyAlignment="1"/>
    <xf numFmtId="164" fontId="1" fillId="0" borderId="0" xfId="1" applyNumberFormat="1" applyFill="1" applyBorder="1" applyAlignment="1"/>
    <xf numFmtId="0" fontId="6" fillId="0" borderId="0" xfId="0" applyFont="1" applyAlignment="1">
      <alignment vertical="center" wrapText="1"/>
    </xf>
    <xf numFmtId="0" fontId="6" fillId="0" borderId="0" xfId="0" applyFont="1" applyAlignment="1">
      <alignment horizontal="center" vertical="center" wrapText="1"/>
    </xf>
    <xf numFmtId="0" fontId="0" fillId="4" borderId="1" xfId="0" applyFill="1" applyBorder="1" applyAlignment="1">
      <alignment horizontal="left"/>
    </xf>
    <xf numFmtId="0" fontId="2" fillId="3" borderId="3" xfId="2" applyBorder="1" applyAlignment="1">
      <alignment horizontal="center"/>
    </xf>
    <xf numFmtId="0" fontId="2" fillId="3" borderId="4" xfId="2" applyBorder="1" applyAlignment="1">
      <alignment horizontal="center"/>
    </xf>
    <xf numFmtId="0" fontId="1" fillId="2" borderId="5" xfId="1" applyBorder="1" applyAlignment="1">
      <alignment horizontal="center"/>
    </xf>
    <xf numFmtId="0" fontId="1" fillId="2" borderId="6" xfId="1" applyBorder="1" applyAlignment="1">
      <alignment horizontal="center"/>
    </xf>
    <xf numFmtId="0" fontId="0" fillId="4" borderId="1" xfId="0" applyFill="1" applyBorder="1" applyAlignment="1">
      <alignment horizontal="left" wrapText="1"/>
    </xf>
    <xf numFmtId="3" fontId="8" fillId="3" borderId="1" xfId="2" applyNumberFormat="1" applyFont="1" applyBorder="1"/>
    <xf numFmtId="3" fontId="2" fillId="3" borderId="1" xfId="2" applyNumberFormat="1" applyBorder="1"/>
    <xf numFmtId="165" fontId="2" fillId="3" borderId="1" xfId="4" applyNumberFormat="1" applyFont="1" applyFill="1" applyBorder="1" applyAlignment="1">
      <alignment vertical="center"/>
    </xf>
    <xf numFmtId="164" fontId="2" fillId="3" borderId="1" xfId="4" applyNumberFormat="1" applyFont="1" applyFill="1" applyBorder="1" applyAlignment="1">
      <alignment vertical="center"/>
    </xf>
  </cellXfs>
  <cellStyles count="5">
    <cellStyle name="Dezimal_ARA-rechenschema_v1_4_1" xfId="3" xr:uid="{958C9541-74C1-44BA-8A23-15DA22E22180}"/>
    <cellStyle name="Gut" xfId="1" builtinId="26"/>
    <cellStyle name="Komma" xfId="4" builtinId="3"/>
    <cellStyle name="Neutral" xfId="2" builtinId="28"/>
    <cellStyle name="Standard" xfId="0" builtinId="0"/>
  </cellStyles>
  <dxfs count="0"/>
  <tableStyles count="0" defaultTableStyle="TableStyleMedium2" defaultPivotStyle="PivotStyleLight16"/>
  <colors>
    <mruColors>
      <color rgb="FF9CBD33"/>
      <color rgb="FF9ACD32"/>
      <color rgb="FFFF8040"/>
      <color rgb="FF804000"/>
      <color rgb="FF63AEBE"/>
      <color rgb="FFBDD3E6"/>
      <color rgb="FF82ACCE"/>
      <color rgb="FF4682B4"/>
      <color rgb="FFFF99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6157723752988"/>
          <c:y val="0.17630589576935185"/>
          <c:w val="0.87459102772948694"/>
          <c:h val="0.64206000549912157"/>
        </c:manualLayout>
      </c:layout>
      <c:areaChart>
        <c:grouping val="stacked"/>
        <c:varyColors val="0"/>
        <c:ser>
          <c:idx val="5"/>
          <c:order val="5"/>
          <c:tx>
            <c:v>angeschlossene Einwohner</c:v>
          </c:tx>
          <c:spPr>
            <a:solidFill>
              <a:srgbClr val="63AEBE"/>
            </a:solidFill>
            <a:ln w="25400">
              <a:noFill/>
            </a:ln>
          </c:spPr>
          <c:val>
            <c:numRef>
              <c:f>Tabelle1!$B$25:$M$25</c:f>
              <c:numCache>
                <c:formatCode>_-* #,##0_-;\-* #,##0_-;_-* "-"??_-;_-@_-</c:formatCode>
                <c:ptCount val="12"/>
                <c:pt idx="0">
                  <c:v>12000</c:v>
                </c:pt>
                <c:pt idx="1">
                  <c:v>12000</c:v>
                </c:pt>
                <c:pt idx="2">
                  <c:v>12000</c:v>
                </c:pt>
                <c:pt idx="3">
                  <c:v>12000</c:v>
                </c:pt>
                <c:pt idx="4">
                  <c:v>12000</c:v>
                </c:pt>
                <c:pt idx="5">
                  <c:v>12000</c:v>
                </c:pt>
                <c:pt idx="6">
                  <c:v>12000</c:v>
                </c:pt>
                <c:pt idx="7">
                  <c:v>12000</c:v>
                </c:pt>
                <c:pt idx="8">
                  <c:v>12000</c:v>
                </c:pt>
                <c:pt idx="9">
                  <c:v>12000</c:v>
                </c:pt>
                <c:pt idx="10">
                  <c:v>12000</c:v>
                </c:pt>
                <c:pt idx="11">
                  <c:v>12000</c:v>
                </c:pt>
              </c:numCache>
            </c:numRef>
          </c:val>
          <c:extLst>
            <c:ext xmlns:c16="http://schemas.microsoft.com/office/drawing/2014/chart" uri="{C3380CC4-5D6E-409C-BE32-E72D297353CC}">
              <c16:uniqueId val="{00000000-5AFD-497C-AB34-C807D88C064A}"/>
            </c:ext>
          </c:extLst>
        </c:ser>
        <c:ser>
          <c:idx val="8"/>
          <c:order val="6"/>
          <c:tx>
            <c:strRef>
              <c:f>Tabelle1!$A$28</c:f>
              <c:strCache>
                <c:ptCount val="1"/>
                <c:pt idx="0">
                  <c:v>Indirekteinleiter 3</c:v>
                </c:pt>
              </c:strCache>
            </c:strRef>
          </c:tx>
          <c:spPr>
            <a:solidFill>
              <a:srgbClr val="4682B4"/>
            </a:solidFill>
          </c:spPr>
          <c:val>
            <c:numRef>
              <c:f>Tabelle1!$B$28:$M$28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5AFD-497C-AB34-C807D88C064A}"/>
            </c:ext>
          </c:extLst>
        </c:ser>
        <c:ser>
          <c:idx val="7"/>
          <c:order val="7"/>
          <c:tx>
            <c:strRef>
              <c:f>Tabelle1!$A$27</c:f>
              <c:strCache>
                <c:ptCount val="1"/>
                <c:pt idx="0">
                  <c:v>Indirekteinleiter 2</c:v>
                </c:pt>
              </c:strCache>
            </c:strRef>
          </c:tx>
          <c:spPr>
            <a:solidFill>
              <a:srgbClr val="82ACCE"/>
            </a:solidFill>
          </c:spPr>
          <c:val>
            <c:numRef>
              <c:f>Tabelle1!$B$27:$M$27</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5AFD-497C-AB34-C807D88C064A}"/>
            </c:ext>
          </c:extLst>
        </c:ser>
        <c:ser>
          <c:idx val="6"/>
          <c:order val="8"/>
          <c:tx>
            <c:strRef>
              <c:f>Tabelle1!$A$26</c:f>
              <c:strCache>
                <c:ptCount val="1"/>
                <c:pt idx="0">
                  <c:v>Indirekteinleiter 1</c:v>
                </c:pt>
              </c:strCache>
            </c:strRef>
          </c:tx>
          <c:spPr>
            <a:solidFill>
              <a:srgbClr val="BDD3E6"/>
            </a:solidFill>
          </c:spPr>
          <c:val>
            <c:numRef>
              <c:f>Tabelle1!$B$26:$M$26</c:f>
              <c:numCache>
                <c:formatCode>_-* #,##0_-;\-* #,##0_-;_-* "-"??_-;_-@_-</c:formatCode>
                <c:ptCount val="12"/>
                <c:pt idx="0">
                  <c:v>1000</c:v>
                </c:pt>
                <c:pt idx="1">
                  <c:v>1000</c:v>
                </c:pt>
                <c:pt idx="2">
                  <c:v>1000</c:v>
                </c:pt>
                <c:pt idx="3">
                  <c:v>1000</c:v>
                </c:pt>
                <c:pt idx="4">
                  <c:v>1000</c:v>
                </c:pt>
                <c:pt idx="5">
                  <c:v>1000</c:v>
                </c:pt>
                <c:pt idx="6">
                  <c:v>1000</c:v>
                </c:pt>
                <c:pt idx="7">
                  <c:v>1000</c:v>
                </c:pt>
                <c:pt idx="8">
                  <c:v>1000</c:v>
                </c:pt>
                <c:pt idx="9">
                  <c:v>1000</c:v>
                </c:pt>
                <c:pt idx="10">
                  <c:v>1000</c:v>
                </c:pt>
                <c:pt idx="11">
                  <c:v>1000</c:v>
                </c:pt>
              </c:numCache>
            </c:numRef>
          </c:val>
          <c:extLst>
            <c:ext xmlns:c16="http://schemas.microsoft.com/office/drawing/2014/chart" uri="{C3380CC4-5D6E-409C-BE32-E72D297353CC}">
              <c16:uniqueId val="{00000007-5AFD-497C-AB34-C807D88C064A}"/>
            </c:ext>
          </c:extLst>
        </c:ser>
        <c:dLbls>
          <c:showLegendKey val="0"/>
          <c:showVal val="0"/>
          <c:showCatName val="0"/>
          <c:showSerName val="0"/>
          <c:showPercent val="0"/>
          <c:showBubbleSize val="0"/>
        </c:dLbls>
        <c:axId val="253273216"/>
        <c:axId val="253275520"/>
      </c:areaChart>
      <c:lineChart>
        <c:grouping val="standard"/>
        <c:varyColors val="0"/>
        <c:ser>
          <c:idx val="0"/>
          <c:order val="0"/>
          <c:tx>
            <c:strRef>
              <c:f>Tabelle1!$A$17</c:f>
              <c:strCache>
                <c:ptCount val="1"/>
                <c:pt idx="0">
                  <c:v>EW-CSB120</c:v>
                </c:pt>
              </c:strCache>
            </c:strRef>
          </c:tx>
          <c:spPr>
            <a:ln>
              <a:solidFill>
                <a:srgbClr val="804000"/>
              </a:solidFill>
            </a:ln>
          </c:spPr>
          <c:marker>
            <c:symbol val="none"/>
          </c:marker>
          <c:val>
            <c:numRef>
              <c:f>Tabelle1!$B$17:$M$17</c:f>
              <c:numCache>
                <c:formatCode>_-* #,##0_-;\-* #,##0_-;_-* "-"??_-;_-@_-</c:formatCode>
                <c:ptCount val="12"/>
                <c:pt idx="0">
                  <c:v>15966.666666666668</c:v>
                </c:pt>
                <c:pt idx="1">
                  <c:v>16266.666666666668</c:v>
                </c:pt>
                <c:pt idx="2">
                  <c:v>15233.333333333334</c:v>
                </c:pt>
                <c:pt idx="3">
                  <c:v>13058.333333333334</c:v>
                </c:pt>
                <c:pt idx="4">
                  <c:v>12400</c:v>
                </c:pt>
                <c:pt idx="5">
                  <c:v>13483.333333333334</c:v>
                </c:pt>
                <c:pt idx="6">
                  <c:v>18725</c:v>
                </c:pt>
                <c:pt idx="7">
                  <c:v>20475</c:v>
                </c:pt>
                <c:pt idx="8">
                  <c:v>17825</c:v>
                </c:pt>
                <c:pt idx="9">
                  <c:v>16033.333333333334</c:v>
                </c:pt>
                <c:pt idx="10">
                  <c:v>13608.333333333334</c:v>
                </c:pt>
                <c:pt idx="11">
                  <c:v>14508.333333333334</c:v>
                </c:pt>
              </c:numCache>
            </c:numRef>
          </c:val>
          <c:smooth val="0"/>
          <c:extLst>
            <c:ext xmlns:c16="http://schemas.microsoft.com/office/drawing/2014/chart" uri="{C3380CC4-5D6E-409C-BE32-E72D297353CC}">
              <c16:uniqueId val="{00000001-5AFD-497C-AB34-C807D88C064A}"/>
            </c:ext>
          </c:extLst>
        </c:ser>
        <c:ser>
          <c:idx val="4"/>
          <c:order val="1"/>
          <c:tx>
            <c:strRef>
              <c:f>Tabelle1!$A$18</c:f>
              <c:strCache>
                <c:ptCount val="1"/>
                <c:pt idx="0">
                  <c:v>EW-BSB60</c:v>
                </c:pt>
              </c:strCache>
            </c:strRef>
          </c:tx>
          <c:spPr>
            <a:ln>
              <a:solidFill>
                <a:srgbClr val="804000"/>
              </a:solidFill>
              <a:prstDash val="dash"/>
            </a:ln>
          </c:spPr>
          <c:marker>
            <c:symbol val="none"/>
          </c:marker>
          <c:val>
            <c:numRef>
              <c:f>Tabelle1!$B$18:$M$18</c:f>
              <c:numCache>
                <c:formatCode>_-* #,##0_-;\-* #,##0_-;_-* "-"??_-;_-@_-</c:formatCode>
                <c:ptCount val="12"/>
                <c:pt idx="0">
                  <c:v>15616.666666666668</c:v>
                </c:pt>
                <c:pt idx="1">
                  <c:v>15808.333333333334</c:v>
                </c:pt>
                <c:pt idx="2">
                  <c:v>14591.666666666668</c:v>
                </c:pt>
                <c:pt idx="3">
                  <c:v>14150</c:v>
                </c:pt>
                <c:pt idx="4">
                  <c:v>12775</c:v>
                </c:pt>
                <c:pt idx="5">
                  <c:v>13413.333333333334</c:v>
                </c:pt>
                <c:pt idx="6">
                  <c:v>20950</c:v>
                </c:pt>
                <c:pt idx="7">
                  <c:v>20800</c:v>
                </c:pt>
                <c:pt idx="8">
                  <c:v>17066.666666666668</c:v>
                </c:pt>
                <c:pt idx="9">
                  <c:v>16583.333333333336</c:v>
                </c:pt>
                <c:pt idx="10">
                  <c:v>13400</c:v>
                </c:pt>
                <c:pt idx="11">
                  <c:v>14116.666666666668</c:v>
                </c:pt>
              </c:numCache>
            </c:numRef>
          </c:val>
          <c:smooth val="0"/>
          <c:extLst>
            <c:ext xmlns:c16="http://schemas.microsoft.com/office/drawing/2014/chart" uri="{C3380CC4-5D6E-409C-BE32-E72D297353CC}">
              <c16:uniqueId val="{00000002-5AFD-497C-AB34-C807D88C064A}"/>
            </c:ext>
          </c:extLst>
        </c:ser>
        <c:ser>
          <c:idx val="1"/>
          <c:order val="2"/>
          <c:tx>
            <c:strRef>
              <c:f>Tabelle1!$A$19</c:f>
              <c:strCache>
                <c:ptCount val="1"/>
                <c:pt idx="0">
                  <c:v>EW-Nges_11</c:v>
                </c:pt>
              </c:strCache>
            </c:strRef>
          </c:tx>
          <c:spPr>
            <a:ln>
              <a:solidFill>
                <a:schemeClr val="accent3">
                  <a:lumMod val="75000"/>
                </a:schemeClr>
              </a:solidFill>
            </a:ln>
          </c:spPr>
          <c:marker>
            <c:symbol val="none"/>
          </c:marker>
          <c:val>
            <c:numRef>
              <c:f>Tabelle1!$B$19:$M$19</c:f>
              <c:numCache>
                <c:formatCode>_-* #,##0_-;\-* #,##0_-;_-* "-"??_-;_-@_-</c:formatCode>
                <c:ptCount val="12"/>
                <c:pt idx="0">
                  <c:v>14636.363636363638</c:v>
                </c:pt>
                <c:pt idx="1">
                  <c:v>10090.909090909092</c:v>
                </c:pt>
                <c:pt idx="2">
                  <c:v>12818.181818181818</c:v>
                </c:pt>
                <c:pt idx="3">
                  <c:v>13000</c:v>
                </c:pt>
                <c:pt idx="4">
                  <c:v>10181.818181818182</c:v>
                </c:pt>
                <c:pt idx="5">
                  <c:v>12454.545454545456</c:v>
                </c:pt>
                <c:pt idx="6">
                  <c:v>19545.454545454548</c:v>
                </c:pt>
                <c:pt idx="7">
                  <c:v>12727.272727272728</c:v>
                </c:pt>
                <c:pt idx="8">
                  <c:v>13454.545454545456</c:v>
                </c:pt>
                <c:pt idx="9">
                  <c:v>13909.09090909091</c:v>
                </c:pt>
                <c:pt idx="10">
                  <c:v>10636.363636363638</c:v>
                </c:pt>
                <c:pt idx="11">
                  <c:v>15000</c:v>
                </c:pt>
              </c:numCache>
            </c:numRef>
          </c:val>
          <c:smooth val="0"/>
          <c:extLst>
            <c:ext xmlns:c16="http://schemas.microsoft.com/office/drawing/2014/chart" uri="{C3380CC4-5D6E-409C-BE32-E72D297353CC}">
              <c16:uniqueId val="{00000003-5AFD-497C-AB34-C807D88C064A}"/>
            </c:ext>
          </c:extLst>
        </c:ser>
        <c:ser>
          <c:idx val="2"/>
          <c:order val="3"/>
          <c:tx>
            <c:strRef>
              <c:f>Tabelle1!$A$20</c:f>
              <c:strCache>
                <c:ptCount val="1"/>
                <c:pt idx="0">
                  <c:v>EW-NH4N_6,5</c:v>
                </c:pt>
              </c:strCache>
            </c:strRef>
          </c:tx>
          <c:spPr>
            <a:ln>
              <a:solidFill>
                <a:schemeClr val="accent3">
                  <a:lumMod val="75000"/>
                </a:schemeClr>
              </a:solidFill>
              <a:prstDash val="dash"/>
            </a:ln>
          </c:spPr>
          <c:marker>
            <c:symbol val="none"/>
          </c:marker>
          <c:val>
            <c:numRef>
              <c:f>Tabelle1!$B$20:$M$20</c:f>
              <c:numCache>
                <c:formatCode>_-* #,##0_-;\-* #,##0_-;_-* "-"??_-;_-@_-</c:formatCode>
                <c:ptCount val="12"/>
                <c:pt idx="0">
                  <c:v>12953.846153846154</c:v>
                </c:pt>
                <c:pt idx="1">
                  <c:v>13384.615384615385</c:v>
                </c:pt>
                <c:pt idx="2">
                  <c:v>9815.3846153846152</c:v>
                </c:pt>
                <c:pt idx="3">
                  <c:v>11507.692307692309</c:v>
                </c:pt>
                <c:pt idx="4">
                  <c:v>10307.692307692309</c:v>
                </c:pt>
                <c:pt idx="5">
                  <c:v>11815.384615384615</c:v>
                </c:pt>
                <c:pt idx="6">
                  <c:v>16907.692307692309</c:v>
                </c:pt>
                <c:pt idx="7">
                  <c:v>17353.846153846152</c:v>
                </c:pt>
                <c:pt idx="8">
                  <c:v>13461.538461538463</c:v>
                </c:pt>
                <c:pt idx="9">
                  <c:v>12800.000000000002</c:v>
                </c:pt>
                <c:pt idx="10">
                  <c:v>11584.615384615385</c:v>
                </c:pt>
                <c:pt idx="11">
                  <c:v>12492.307692307693</c:v>
                </c:pt>
              </c:numCache>
            </c:numRef>
          </c:val>
          <c:smooth val="0"/>
          <c:extLst>
            <c:ext xmlns:c16="http://schemas.microsoft.com/office/drawing/2014/chart" uri="{C3380CC4-5D6E-409C-BE32-E72D297353CC}">
              <c16:uniqueId val="{00000004-5AFD-497C-AB34-C807D88C064A}"/>
            </c:ext>
          </c:extLst>
        </c:ser>
        <c:ser>
          <c:idx val="3"/>
          <c:order val="4"/>
          <c:tx>
            <c:strRef>
              <c:f>Tabelle1!$A$21</c:f>
              <c:strCache>
                <c:ptCount val="1"/>
                <c:pt idx="0">
                  <c:v>EW-Pges_1,7</c:v>
                </c:pt>
              </c:strCache>
            </c:strRef>
          </c:tx>
          <c:spPr>
            <a:ln>
              <a:solidFill>
                <a:srgbClr val="FF8040"/>
              </a:solidFill>
            </a:ln>
          </c:spPr>
          <c:marker>
            <c:symbol val="none"/>
          </c:marker>
          <c:val>
            <c:numRef>
              <c:f>Tabelle1!$B$21:$M$21</c:f>
              <c:numCache>
                <c:formatCode>_-* #,##0_-;\-* #,##0_-;_-* "-"??_-;_-@_-</c:formatCode>
                <c:ptCount val="12"/>
                <c:pt idx="0">
                  <c:v>12352.941176470589</c:v>
                </c:pt>
                <c:pt idx="1">
                  <c:v>11588.235294117647</c:v>
                </c:pt>
                <c:pt idx="2">
                  <c:v>10941.176470588236</c:v>
                </c:pt>
                <c:pt idx="3">
                  <c:v>10294.117647058823</c:v>
                </c:pt>
                <c:pt idx="4">
                  <c:v>9176.4705882352937</c:v>
                </c:pt>
                <c:pt idx="5">
                  <c:v>10117.64705882353</c:v>
                </c:pt>
                <c:pt idx="6">
                  <c:v>14176.470588235296</c:v>
                </c:pt>
                <c:pt idx="7">
                  <c:v>15588.235294117649</c:v>
                </c:pt>
                <c:pt idx="8">
                  <c:v>13941.176470588236</c:v>
                </c:pt>
                <c:pt idx="9">
                  <c:v>12588.235294117647</c:v>
                </c:pt>
                <c:pt idx="10">
                  <c:v>10529.411764705883</c:v>
                </c:pt>
                <c:pt idx="11">
                  <c:v>10352.941176470589</c:v>
                </c:pt>
              </c:numCache>
            </c:numRef>
          </c:val>
          <c:smooth val="0"/>
          <c:extLst>
            <c:ext xmlns:c16="http://schemas.microsoft.com/office/drawing/2014/chart" uri="{C3380CC4-5D6E-409C-BE32-E72D297353CC}">
              <c16:uniqueId val="{00000005-5AFD-497C-AB34-C807D88C064A}"/>
            </c:ext>
          </c:extLst>
        </c:ser>
        <c:ser>
          <c:idx val="9"/>
          <c:order val="9"/>
          <c:tx>
            <c:strRef>
              <c:f>Tabelle1!$A$24</c:f>
              <c:strCache>
                <c:ptCount val="1"/>
                <c:pt idx="0">
                  <c:v>EW-Ausbau</c:v>
                </c:pt>
              </c:strCache>
            </c:strRef>
          </c:tx>
          <c:spPr>
            <a:ln w="34925">
              <a:solidFill>
                <a:srgbClr val="FF0000"/>
              </a:solidFill>
            </a:ln>
          </c:spPr>
          <c:marker>
            <c:symbol val="none"/>
          </c:marker>
          <c:val>
            <c:numRef>
              <c:f>Tabelle1!$B$24:$M$24</c:f>
              <c:numCache>
                <c:formatCode>_-* #,##0_-;\-* #,##0_-;_-* "-"??_-;_-@_-</c:formatCode>
                <c:ptCount val="12"/>
                <c:pt idx="0">
                  <c:v>25000</c:v>
                </c:pt>
                <c:pt idx="1">
                  <c:v>25000</c:v>
                </c:pt>
                <c:pt idx="2">
                  <c:v>25000</c:v>
                </c:pt>
                <c:pt idx="3">
                  <c:v>25000</c:v>
                </c:pt>
                <c:pt idx="4">
                  <c:v>25000</c:v>
                </c:pt>
                <c:pt idx="5">
                  <c:v>25000</c:v>
                </c:pt>
                <c:pt idx="6">
                  <c:v>25000</c:v>
                </c:pt>
                <c:pt idx="7">
                  <c:v>25000</c:v>
                </c:pt>
                <c:pt idx="8">
                  <c:v>25000</c:v>
                </c:pt>
                <c:pt idx="9">
                  <c:v>25000</c:v>
                </c:pt>
                <c:pt idx="10">
                  <c:v>25000</c:v>
                </c:pt>
                <c:pt idx="11">
                  <c:v>25000</c:v>
                </c:pt>
              </c:numCache>
            </c:numRef>
          </c:val>
          <c:smooth val="0"/>
          <c:extLst>
            <c:ext xmlns:c16="http://schemas.microsoft.com/office/drawing/2014/chart" uri="{C3380CC4-5D6E-409C-BE32-E72D297353CC}">
              <c16:uniqueId val="{0000001C-BA36-49EF-B94B-B3DC002778F5}"/>
            </c:ext>
          </c:extLst>
        </c:ser>
        <c:dLbls>
          <c:showLegendKey val="0"/>
          <c:showVal val="0"/>
          <c:showCatName val="0"/>
          <c:showSerName val="0"/>
          <c:showPercent val="0"/>
          <c:showBubbleSize val="0"/>
        </c:dLbls>
        <c:marker val="1"/>
        <c:smooth val="0"/>
        <c:axId val="253273216"/>
        <c:axId val="253275520"/>
      </c:lineChart>
      <c:catAx>
        <c:axId val="253273216"/>
        <c:scaling>
          <c:orientation val="minMax"/>
        </c:scaling>
        <c:delete val="0"/>
        <c:axPos val="b"/>
        <c:title>
          <c:tx>
            <c:rich>
              <a:bodyPr/>
              <a:lstStyle/>
              <a:p>
                <a:pPr>
                  <a:defRPr/>
                </a:pPr>
                <a:r>
                  <a:rPr lang="de-AT"/>
                  <a:t>Monat</a:t>
                </a:r>
              </a:p>
            </c:rich>
          </c:tx>
          <c:layout>
            <c:manualLayout>
              <c:xMode val="edge"/>
              <c:yMode val="edge"/>
              <c:x val="0.48325750481148561"/>
              <c:y val="0.902093180283592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253275520"/>
        <c:crosses val="autoZero"/>
        <c:auto val="1"/>
        <c:lblAlgn val="ctr"/>
        <c:lblOffset val="100"/>
        <c:tickLblSkip val="1"/>
        <c:tickMarkSkip val="1"/>
        <c:noMultiLvlLbl val="0"/>
      </c:catAx>
      <c:valAx>
        <c:axId val="253275520"/>
        <c:scaling>
          <c:orientation val="minMax"/>
        </c:scaling>
        <c:delete val="0"/>
        <c:axPos val="l"/>
        <c:majorGridlines>
          <c:spPr>
            <a:ln w="3175">
              <a:solidFill>
                <a:srgbClr val="000000"/>
              </a:solidFill>
              <a:prstDash val="solid"/>
            </a:ln>
          </c:spPr>
        </c:majorGridlines>
        <c:title>
          <c:tx>
            <c:rich>
              <a:bodyPr rot="0" vert="horz"/>
              <a:lstStyle/>
              <a:p>
                <a:pPr algn="ctr">
                  <a:defRPr/>
                </a:pPr>
                <a:r>
                  <a:rPr lang="de-AT"/>
                  <a:t>EW</a:t>
                </a:r>
              </a:p>
            </c:rich>
          </c:tx>
          <c:layout>
            <c:manualLayout>
              <c:xMode val="edge"/>
              <c:yMode val="edge"/>
              <c:x val="5.9600531440033196E-2"/>
              <c:y val="9.032638632393762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253273216"/>
        <c:crosses val="autoZero"/>
        <c:crossBetween val="between"/>
      </c:valAx>
      <c:spPr>
        <a:noFill/>
        <a:ln w="12700">
          <a:solidFill>
            <a:srgbClr val="808080"/>
          </a:solidFill>
          <a:prstDash val="solid"/>
        </a:ln>
      </c:spPr>
    </c:plotArea>
    <c:legend>
      <c:legendPos val="r"/>
      <c:layout>
        <c:manualLayout>
          <c:xMode val="edge"/>
          <c:yMode val="edge"/>
          <c:x val="0.11592789177642779"/>
          <c:y val="1.9487135610387434E-2"/>
          <c:w val="0.85204882380169344"/>
          <c:h val="0.1457146719095107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89" footer="0.49212598450000189"/>
    <c:pageSetup paperSize="9" orientation="portrait"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234661</xdr:colOff>
      <xdr:row>4</xdr:row>
      <xdr:rowOff>93519</xdr:rowOff>
    </xdr:from>
    <xdr:to>
      <xdr:col>27</xdr:col>
      <xdr:colOff>28576</xdr:colOff>
      <xdr:row>27</xdr:row>
      <xdr:rowOff>90921</xdr:rowOff>
    </xdr:to>
    <xdr:graphicFrame macro="">
      <xdr:nvGraphicFramePr>
        <xdr:cNvPr id="2" name="Chart 3">
          <a:extLst>
            <a:ext uri="{FF2B5EF4-FFF2-40B4-BE49-F238E27FC236}">
              <a16:creationId xmlns:a16="http://schemas.microsoft.com/office/drawing/2014/main" id="{CAF458B1-09BD-496E-B344-1BB1B4015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MIP2020/ARAs/Gruppe3/Ausseerland/Datenevaluierung_Ausseerland_GJ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nz_Abfrage"/>
      <sheetName val="Auswahl"/>
      <sheetName val="Berechnungen_Ergebnisse"/>
      <sheetName val="Bilanzberechnung"/>
      <sheetName val="Zusammenfassung"/>
      <sheetName val="Personalaufteilung"/>
      <sheetName val="Evaluierungsergebnis"/>
    </sheetNames>
    <sheetDataSet>
      <sheetData sheetId="0">
        <row r="156">
          <cell r="K156">
            <v>3522</v>
          </cell>
        </row>
        <row r="157">
          <cell r="K157">
            <v>6476</v>
          </cell>
        </row>
        <row r="158">
          <cell r="K158">
            <v>4935</v>
          </cell>
        </row>
        <row r="159">
          <cell r="K159">
            <v>3271</v>
          </cell>
        </row>
        <row r="160">
          <cell r="K160">
            <v>3540</v>
          </cell>
        </row>
        <row r="161">
          <cell r="K161">
            <v>3770</v>
          </cell>
        </row>
        <row r="162">
          <cell r="K162">
            <v>4789</v>
          </cell>
        </row>
        <row r="163">
          <cell r="K163">
            <v>4839</v>
          </cell>
        </row>
        <row r="164">
          <cell r="K164">
            <v>4634</v>
          </cell>
        </row>
        <row r="165">
          <cell r="K165">
            <v>4467</v>
          </cell>
        </row>
        <row r="166">
          <cell r="K166">
            <v>2932</v>
          </cell>
        </row>
        <row r="167">
          <cell r="K167">
            <v>2955</v>
          </cell>
        </row>
        <row r="168">
          <cell r="K168">
            <v>1916</v>
          </cell>
        </row>
        <row r="169">
          <cell r="K169">
            <v>1952</v>
          </cell>
        </row>
        <row r="170">
          <cell r="K170">
            <v>1828</v>
          </cell>
        </row>
        <row r="171">
          <cell r="K171">
            <v>1567</v>
          </cell>
        </row>
        <row r="172">
          <cell r="K172">
            <v>1488</v>
          </cell>
        </row>
        <row r="173">
          <cell r="K173">
            <v>1618</v>
          </cell>
        </row>
        <row r="174">
          <cell r="K174">
            <v>2247</v>
          </cell>
        </row>
        <row r="175">
          <cell r="K175">
            <v>2457</v>
          </cell>
        </row>
        <row r="176">
          <cell r="K176">
            <v>2139</v>
          </cell>
        </row>
        <row r="177">
          <cell r="K177">
            <v>1924</v>
          </cell>
        </row>
        <row r="178">
          <cell r="K178">
            <v>1633</v>
          </cell>
        </row>
        <row r="179">
          <cell r="K179">
            <v>1741</v>
          </cell>
        </row>
        <row r="180">
          <cell r="K180">
            <v>84.2</v>
          </cell>
        </row>
        <row r="181">
          <cell r="K181">
            <v>87</v>
          </cell>
        </row>
        <row r="182">
          <cell r="K182">
            <v>63.8</v>
          </cell>
        </row>
        <row r="183">
          <cell r="K183">
            <v>74.8</v>
          </cell>
        </row>
        <row r="184">
          <cell r="K184">
            <v>67</v>
          </cell>
        </row>
        <row r="185">
          <cell r="K185">
            <v>76.8</v>
          </cell>
        </row>
        <row r="186">
          <cell r="K186">
            <v>109.9</v>
          </cell>
        </row>
        <row r="187">
          <cell r="K187">
            <v>112.8</v>
          </cell>
        </row>
        <row r="188">
          <cell r="K188">
            <v>87.5</v>
          </cell>
        </row>
        <row r="189">
          <cell r="K189">
            <v>83.2</v>
          </cell>
        </row>
        <row r="190">
          <cell r="K190">
            <v>75.3</v>
          </cell>
        </row>
        <row r="191">
          <cell r="K191">
            <v>81.2</v>
          </cell>
        </row>
        <row r="192">
          <cell r="K192">
            <v>161</v>
          </cell>
        </row>
        <row r="193">
          <cell r="K193">
            <v>111</v>
          </cell>
        </row>
        <row r="194">
          <cell r="K194">
            <v>141</v>
          </cell>
        </row>
        <row r="195">
          <cell r="K195">
            <v>143</v>
          </cell>
        </row>
        <row r="196">
          <cell r="K196">
            <v>112</v>
          </cell>
        </row>
        <row r="197">
          <cell r="K197">
            <v>137</v>
          </cell>
        </row>
        <row r="198">
          <cell r="K198">
            <v>215</v>
          </cell>
        </row>
        <row r="199">
          <cell r="K199">
            <v>140</v>
          </cell>
        </row>
        <row r="200">
          <cell r="K200">
            <v>148</v>
          </cell>
        </row>
        <row r="201">
          <cell r="K201">
            <v>153</v>
          </cell>
        </row>
        <row r="202">
          <cell r="K202">
            <v>117</v>
          </cell>
        </row>
        <row r="203">
          <cell r="K203">
            <v>165</v>
          </cell>
        </row>
        <row r="204">
          <cell r="K204">
            <v>0</v>
          </cell>
        </row>
        <row r="205">
          <cell r="K205">
            <v>0</v>
          </cell>
        </row>
        <row r="206">
          <cell r="K206">
            <v>0</v>
          </cell>
        </row>
        <row r="207">
          <cell r="K207">
            <v>0</v>
          </cell>
        </row>
        <row r="208">
          <cell r="K208">
            <v>0</v>
          </cell>
        </row>
        <row r="209">
          <cell r="K209">
            <v>0</v>
          </cell>
        </row>
        <row r="210">
          <cell r="K210">
            <v>0</v>
          </cell>
        </row>
        <row r="211">
          <cell r="K211">
            <v>0</v>
          </cell>
        </row>
        <row r="212">
          <cell r="K212">
            <v>0</v>
          </cell>
        </row>
        <row r="213">
          <cell r="K213">
            <v>0</v>
          </cell>
        </row>
        <row r="214">
          <cell r="K214">
            <v>0</v>
          </cell>
        </row>
        <row r="215">
          <cell r="K215">
            <v>0</v>
          </cell>
        </row>
        <row r="216">
          <cell r="K216">
            <v>21</v>
          </cell>
        </row>
        <row r="217">
          <cell r="K217">
            <v>19.7</v>
          </cell>
        </row>
        <row r="218">
          <cell r="K218">
            <v>18.600000000000001</v>
          </cell>
        </row>
        <row r="219">
          <cell r="K219">
            <v>17.5</v>
          </cell>
        </row>
        <row r="220">
          <cell r="K220">
            <v>15.6</v>
          </cell>
        </row>
        <row r="221">
          <cell r="K221">
            <v>17.2</v>
          </cell>
        </row>
        <row r="222">
          <cell r="K222">
            <v>24.1</v>
          </cell>
        </row>
        <row r="223">
          <cell r="K223">
            <v>26.5</v>
          </cell>
        </row>
        <row r="224">
          <cell r="K224">
            <v>23.7</v>
          </cell>
        </row>
        <row r="225">
          <cell r="K225">
            <v>21.4</v>
          </cell>
        </row>
        <row r="226">
          <cell r="K226">
            <v>17.899999999999999</v>
          </cell>
        </row>
        <row r="227">
          <cell r="K227">
            <v>17.600000000000001</v>
          </cell>
        </row>
        <row r="591">
          <cell r="K591">
            <v>937</v>
          </cell>
        </row>
        <row r="592">
          <cell r="K592">
            <v>948.5</v>
          </cell>
        </row>
        <row r="593">
          <cell r="K593">
            <v>875.5</v>
          </cell>
        </row>
        <row r="594">
          <cell r="K594">
            <v>849</v>
          </cell>
        </row>
        <row r="595">
          <cell r="K595">
            <v>766.5</v>
          </cell>
        </row>
        <row r="596">
          <cell r="K596">
            <v>804.8</v>
          </cell>
        </row>
        <row r="597">
          <cell r="K597">
            <v>1257</v>
          </cell>
        </row>
        <row r="598">
          <cell r="K598">
            <v>1248</v>
          </cell>
        </row>
        <row r="599">
          <cell r="K599">
            <v>1024</v>
          </cell>
        </row>
        <row r="600">
          <cell r="K600">
            <v>995</v>
          </cell>
        </row>
        <row r="601">
          <cell r="K601">
            <v>804</v>
          </cell>
        </row>
        <row r="602">
          <cell r="K602">
            <v>847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43"/>
  <sheetViews>
    <sheetView tabSelected="1" zoomScaleNormal="100" workbookViewId="0">
      <selection activeCell="H3" sqref="H3"/>
    </sheetView>
  </sheetViews>
  <sheetFormatPr baseColWidth="10" defaultColWidth="9.140625" defaultRowHeight="15" x14ac:dyDescent="0.25"/>
  <cols>
    <col min="1" max="1" width="19" customWidth="1"/>
    <col min="2" max="13" width="9.5703125" bestFit="1" customWidth="1"/>
  </cols>
  <sheetData>
    <row r="2" spans="1:13" ht="15.75" thickBot="1" x14ac:dyDescent="0.3">
      <c r="A2" s="20" t="s">
        <v>30</v>
      </c>
      <c r="B2" s="20"/>
      <c r="C2" s="21">
        <v>25000</v>
      </c>
    </row>
    <row r="3" spans="1:13" x14ac:dyDescent="0.25">
      <c r="A3" s="20" t="s">
        <v>18</v>
      </c>
      <c r="B3" s="20"/>
      <c r="C3" s="22">
        <v>12000</v>
      </c>
      <c r="L3" s="16" t="s">
        <v>23</v>
      </c>
      <c r="M3" s="17"/>
    </row>
    <row r="4" spans="1:13" ht="15.75" thickBot="1" x14ac:dyDescent="0.3">
      <c r="A4" s="15" t="s">
        <v>25</v>
      </c>
      <c r="B4" s="15"/>
      <c r="C4" s="22">
        <v>1000</v>
      </c>
      <c r="L4" s="18" t="s">
        <v>24</v>
      </c>
      <c r="M4" s="19"/>
    </row>
    <row r="5" spans="1:13" x14ac:dyDescent="0.25">
      <c r="A5" s="15" t="s">
        <v>26</v>
      </c>
      <c r="B5" s="15"/>
      <c r="C5" s="22"/>
    </row>
    <row r="6" spans="1:13" x14ac:dyDescent="0.25">
      <c r="A6" s="15" t="s">
        <v>27</v>
      </c>
      <c r="B6" s="15"/>
      <c r="C6" s="22"/>
    </row>
    <row r="8" spans="1:13" ht="45" x14ac:dyDescent="0.25">
      <c r="A8" s="1" t="s">
        <v>28</v>
      </c>
      <c r="B8" s="4" t="s">
        <v>17</v>
      </c>
      <c r="C8" s="4" t="s">
        <v>16</v>
      </c>
      <c r="D8" s="4" t="s">
        <v>5</v>
      </c>
      <c r="E8" s="4" t="s">
        <v>6</v>
      </c>
      <c r="F8" s="4" t="s">
        <v>7</v>
      </c>
      <c r="G8" s="4" t="s">
        <v>8</v>
      </c>
      <c r="H8" s="4" t="s">
        <v>9</v>
      </c>
      <c r="I8" s="4" t="s">
        <v>15</v>
      </c>
      <c r="J8" s="4" t="s">
        <v>11</v>
      </c>
      <c r="K8" s="4" t="s">
        <v>12</v>
      </c>
      <c r="L8" s="4" t="s">
        <v>13</v>
      </c>
      <c r="M8" s="4" t="s">
        <v>14</v>
      </c>
    </row>
    <row r="9" spans="1:13" x14ac:dyDescent="0.25">
      <c r="A9" s="3" t="s">
        <v>0</v>
      </c>
      <c r="B9" s="24">
        <v>1916</v>
      </c>
      <c r="C9" s="24">
        <v>1952</v>
      </c>
      <c r="D9" s="24">
        <v>1828</v>
      </c>
      <c r="E9" s="24">
        <v>1567</v>
      </c>
      <c r="F9" s="24">
        <v>1488</v>
      </c>
      <c r="G9" s="24">
        <v>1618</v>
      </c>
      <c r="H9" s="24">
        <v>2247</v>
      </c>
      <c r="I9" s="24">
        <v>2457</v>
      </c>
      <c r="J9" s="24">
        <v>2139</v>
      </c>
      <c r="K9" s="24">
        <v>1924</v>
      </c>
      <c r="L9" s="24">
        <v>1633</v>
      </c>
      <c r="M9" s="24">
        <v>1741</v>
      </c>
    </row>
    <row r="10" spans="1:13" x14ac:dyDescent="0.25">
      <c r="A10" s="3" t="s">
        <v>1</v>
      </c>
      <c r="B10" s="24">
        <v>937</v>
      </c>
      <c r="C10" s="24">
        <v>948.5</v>
      </c>
      <c r="D10" s="24">
        <v>875.5</v>
      </c>
      <c r="E10" s="24">
        <v>849</v>
      </c>
      <c r="F10" s="24">
        <v>766.5</v>
      </c>
      <c r="G10" s="24">
        <v>804.8</v>
      </c>
      <c r="H10" s="24">
        <v>1257</v>
      </c>
      <c r="I10" s="24">
        <v>1248</v>
      </c>
      <c r="J10" s="24">
        <v>1024</v>
      </c>
      <c r="K10" s="24">
        <v>995</v>
      </c>
      <c r="L10" s="24">
        <v>804</v>
      </c>
      <c r="M10" s="24">
        <v>847</v>
      </c>
    </row>
    <row r="11" spans="1:13" x14ac:dyDescent="0.25">
      <c r="A11" s="3" t="s">
        <v>2</v>
      </c>
      <c r="B11" s="24">
        <v>161</v>
      </c>
      <c r="C11" s="24">
        <v>111</v>
      </c>
      <c r="D11" s="24">
        <v>141</v>
      </c>
      <c r="E11" s="24">
        <v>143</v>
      </c>
      <c r="F11" s="24">
        <v>112</v>
      </c>
      <c r="G11" s="24">
        <v>137</v>
      </c>
      <c r="H11" s="24">
        <v>215</v>
      </c>
      <c r="I11" s="24">
        <v>140</v>
      </c>
      <c r="J11" s="24">
        <v>148</v>
      </c>
      <c r="K11" s="24">
        <v>153</v>
      </c>
      <c r="L11" s="24">
        <v>117</v>
      </c>
      <c r="M11" s="24">
        <v>165</v>
      </c>
    </row>
    <row r="12" spans="1:13" x14ac:dyDescent="0.25">
      <c r="A12" s="3" t="s">
        <v>3</v>
      </c>
      <c r="B12" s="23">
        <v>84.2</v>
      </c>
      <c r="C12" s="23">
        <v>87</v>
      </c>
      <c r="D12" s="23">
        <v>63.8</v>
      </c>
      <c r="E12" s="23">
        <v>74.8</v>
      </c>
      <c r="F12" s="23">
        <v>67</v>
      </c>
      <c r="G12" s="23">
        <v>76.8</v>
      </c>
      <c r="H12" s="23">
        <v>109.9</v>
      </c>
      <c r="I12" s="23">
        <v>112.8</v>
      </c>
      <c r="J12" s="23">
        <v>87.5</v>
      </c>
      <c r="K12" s="23">
        <v>83.2</v>
      </c>
      <c r="L12" s="23">
        <v>75.3</v>
      </c>
      <c r="M12" s="23">
        <v>81.2</v>
      </c>
    </row>
    <row r="13" spans="1:13" x14ac:dyDescent="0.25">
      <c r="A13" s="3" t="s">
        <v>4</v>
      </c>
      <c r="B13" s="23">
        <v>21</v>
      </c>
      <c r="C13" s="23">
        <v>19.7</v>
      </c>
      <c r="D13" s="23">
        <v>18.600000000000001</v>
      </c>
      <c r="E13" s="23">
        <v>17.5</v>
      </c>
      <c r="F13" s="23">
        <v>15.6</v>
      </c>
      <c r="G13" s="23">
        <v>17.2</v>
      </c>
      <c r="H13" s="23">
        <v>24.1</v>
      </c>
      <c r="I13" s="23">
        <v>26.5</v>
      </c>
      <c r="J13" s="23">
        <v>23.7</v>
      </c>
      <c r="K13" s="23">
        <v>21.4</v>
      </c>
      <c r="L13" s="23">
        <v>17.899999999999999</v>
      </c>
      <c r="M13" s="23">
        <v>17.600000000000001</v>
      </c>
    </row>
    <row r="14" spans="1:13" x14ac:dyDescent="0.25">
      <c r="A14" s="3" t="s">
        <v>10</v>
      </c>
      <c r="B14" s="7">
        <v>0</v>
      </c>
      <c r="C14" s="7">
        <v>0</v>
      </c>
      <c r="D14" s="7">
        <v>0</v>
      </c>
      <c r="E14" s="7">
        <v>0</v>
      </c>
      <c r="F14" s="7">
        <v>0</v>
      </c>
      <c r="G14" s="7">
        <v>0</v>
      </c>
      <c r="H14" s="7">
        <v>0</v>
      </c>
      <c r="I14" s="7">
        <v>0</v>
      </c>
      <c r="J14" s="7">
        <v>0</v>
      </c>
      <c r="K14" s="7">
        <v>0</v>
      </c>
      <c r="L14" s="7">
        <v>0</v>
      </c>
      <c r="M14" s="7">
        <v>0</v>
      </c>
    </row>
    <row r="15" spans="1:13" x14ac:dyDescent="0.25">
      <c r="B15" s="8"/>
      <c r="C15" s="9"/>
      <c r="D15" s="10"/>
      <c r="E15" s="10"/>
      <c r="F15" s="10"/>
      <c r="G15" s="10"/>
      <c r="H15" s="10"/>
      <c r="I15" s="10"/>
      <c r="J15" s="10"/>
      <c r="K15" s="10"/>
      <c r="L15" s="10"/>
      <c r="M15" s="10"/>
    </row>
    <row r="16" spans="1:13" ht="32.25" customHeight="1" x14ac:dyDescent="0.25">
      <c r="A16" s="5" t="s">
        <v>19</v>
      </c>
      <c r="B16" s="4" t="s">
        <v>17</v>
      </c>
      <c r="C16" s="4" t="s">
        <v>16</v>
      </c>
      <c r="D16" s="4" t="s">
        <v>5</v>
      </c>
      <c r="E16" s="4" t="s">
        <v>6</v>
      </c>
      <c r="F16" s="4" t="s">
        <v>7</v>
      </c>
      <c r="G16" s="4" t="s">
        <v>8</v>
      </c>
      <c r="H16" s="4" t="s">
        <v>9</v>
      </c>
      <c r="I16" s="4" t="s">
        <v>15</v>
      </c>
      <c r="J16" s="4" t="s">
        <v>11</v>
      </c>
      <c r="K16" s="4" t="s">
        <v>12</v>
      </c>
      <c r="L16" s="4" t="s">
        <v>13</v>
      </c>
      <c r="M16" s="4" t="s">
        <v>14</v>
      </c>
    </row>
    <row r="17" spans="1:27" x14ac:dyDescent="0.25">
      <c r="A17" s="2" t="s">
        <v>32</v>
      </c>
      <c r="B17" s="11">
        <f>B9/0.12</f>
        <v>15966.666666666668</v>
      </c>
      <c r="C17" s="11">
        <f t="shared" ref="C17:M17" si="0">C9/0.12</f>
        <v>16266.666666666668</v>
      </c>
      <c r="D17" s="11">
        <f t="shared" si="0"/>
        <v>15233.333333333334</v>
      </c>
      <c r="E17" s="11">
        <f t="shared" si="0"/>
        <v>13058.333333333334</v>
      </c>
      <c r="F17" s="11">
        <f t="shared" si="0"/>
        <v>12400</v>
      </c>
      <c r="G17" s="11">
        <f t="shared" si="0"/>
        <v>13483.333333333334</v>
      </c>
      <c r="H17" s="11">
        <f t="shared" si="0"/>
        <v>18725</v>
      </c>
      <c r="I17" s="11">
        <f t="shared" si="0"/>
        <v>20475</v>
      </c>
      <c r="J17" s="11">
        <f t="shared" si="0"/>
        <v>17825</v>
      </c>
      <c r="K17" s="11">
        <f t="shared" si="0"/>
        <v>16033.333333333334</v>
      </c>
      <c r="L17" s="11">
        <f t="shared" si="0"/>
        <v>13608.333333333334</v>
      </c>
      <c r="M17" s="11">
        <f t="shared" si="0"/>
        <v>14508.333333333334</v>
      </c>
    </row>
    <row r="18" spans="1:27" x14ac:dyDescent="0.25">
      <c r="A18" s="2" t="s">
        <v>33</v>
      </c>
      <c r="B18" s="11">
        <f>B10/0.06</f>
        <v>15616.666666666668</v>
      </c>
      <c r="C18" s="11">
        <f t="shared" ref="C18:M18" si="1">C10/0.06</f>
        <v>15808.333333333334</v>
      </c>
      <c r="D18" s="11">
        <f t="shared" si="1"/>
        <v>14591.666666666668</v>
      </c>
      <c r="E18" s="11">
        <f t="shared" si="1"/>
        <v>14150</v>
      </c>
      <c r="F18" s="11">
        <f t="shared" si="1"/>
        <v>12775</v>
      </c>
      <c r="G18" s="11">
        <f t="shared" si="1"/>
        <v>13413.333333333334</v>
      </c>
      <c r="H18" s="11">
        <f t="shared" si="1"/>
        <v>20950</v>
      </c>
      <c r="I18" s="11">
        <f t="shared" si="1"/>
        <v>20800</v>
      </c>
      <c r="J18" s="11">
        <f t="shared" si="1"/>
        <v>17066.666666666668</v>
      </c>
      <c r="K18" s="11">
        <f t="shared" si="1"/>
        <v>16583.333333333336</v>
      </c>
      <c r="L18" s="11">
        <f t="shared" si="1"/>
        <v>13400</v>
      </c>
      <c r="M18" s="11">
        <f t="shared" si="1"/>
        <v>14116.666666666668</v>
      </c>
    </row>
    <row r="19" spans="1:27" x14ac:dyDescent="0.25">
      <c r="A19" s="2" t="s">
        <v>34</v>
      </c>
      <c r="B19" s="11">
        <f>B11/0.011</f>
        <v>14636.363636363638</v>
      </c>
      <c r="C19" s="11">
        <f t="shared" ref="C19:M19" si="2">C11/0.011</f>
        <v>10090.909090909092</v>
      </c>
      <c r="D19" s="11">
        <f t="shared" si="2"/>
        <v>12818.181818181818</v>
      </c>
      <c r="E19" s="11">
        <f t="shared" si="2"/>
        <v>13000</v>
      </c>
      <c r="F19" s="11">
        <f t="shared" si="2"/>
        <v>10181.818181818182</v>
      </c>
      <c r="G19" s="11">
        <f t="shared" si="2"/>
        <v>12454.545454545456</v>
      </c>
      <c r="H19" s="11">
        <f t="shared" si="2"/>
        <v>19545.454545454548</v>
      </c>
      <c r="I19" s="11">
        <f t="shared" si="2"/>
        <v>12727.272727272728</v>
      </c>
      <c r="J19" s="11">
        <f t="shared" si="2"/>
        <v>13454.545454545456</v>
      </c>
      <c r="K19" s="11">
        <f t="shared" si="2"/>
        <v>13909.09090909091</v>
      </c>
      <c r="L19" s="11">
        <f t="shared" si="2"/>
        <v>10636.363636363638</v>
      </c>
      <c r="M19" s="11">
        <f t="shared" si="2"/>
        <v>15000</v>
      </c>
    </row>
    <row r="20" spans="1:27" x14ac:dyDescent="0.25">
      <c r="A20" s="3" t="s">
        <v>35</v>
      </c>
      <c r="B20" s="11">
        <f>B12/0.0065</f>
        <v>12953.846153846154</v>
      </c>
      <c r="C20" s="11">
        <f t="shared" ref="C20:M20" si="3">C12/0.0065</f>
        <v>13384.615384615385</v>
      </c>
      <c r="D20" s="11">
        <f t="shared" si="3"/>
        <v>9815.3846153846152</v>
      </c>
      <c r="E20" s="11">
        <f t="shared" si="3"/>
        <v>11507.692307692309</v>
      </c>
      <c r="F20" s="11">
        <f t="shared" si="3"/>
        <v>10307.692307692309</v>
      </c>
      <c r="G20" s="11">
        <f t="shared" si="3"/>
        <v>11815.384615384615</v>
      </c>
      <c r="H20" s="11">
        <f t="shared" si="3"/>
        <v>16907.692307692309</v>
      </c>
      <c r="I20" s="11">
        <f t="shared" si="3"/>
        <v>17353.846153846152</v>
      </c>
      <c r="J20" s="11">
        <f t="shared" si="3"/>
        <v>13461.538461538463</v>
      </c>
      <c r="K20" s="11">
        <f t="shared" si="3"/>
        <v>12800.000000000002</v>
      </c>
      <c r="L20" s="11">
        <f t="shared" si="3"/>
        <v>11584.615384615385</v>
      </c>
      <c r="M20" s="11">
        <f t="shared" si="3"/>
        <v>12492.307692307693</v>
      </c>
    </row>
    <row r="21" spans="1:27" x14ac:dyDescent="0.25">
      <c r="A21" s="3" t="s">
        <v>36</v>
      </c>
      <c r="B21" s="11">
        <f>B13/0.0017</f>
        <v>12352.941176470589</v>
      </c>
      <c r="C21" s="11">
        <f t="shared" ref="C21:M21" si="4">C13/0.0017</f>
        <v>11588.235294117647</v>
      </c>
      <c r="D21" s="11">
        <f t="shared" si="4"/>
        <v>10941.176470588236</v>
      </c>
      <c r="E21" s="11">
        <f t="shared" si="4"/>
        <v>10294.117647058823</v>
      </c>
      <c r="F21" s="11">
        <f t="shared" si="4"/>
        <v>9176.4705882352937</v>
      </c>
      <c r="G21" s="11">
        <f t="shared" si="4"/>
        <v>10117.64705882353</v>
      </c>
      <c r="H21" s="11">
        <f t="shared" si="4"/>
        <v>14176.470588235296</v>
      </c>
      <c r="I21" s="11">
        <f t="shared" si="4"/>
        <v>15588.235294117649</v>
      </c>
      <c r="J21" s="11">
        <f t="shared" si="4"/>
        <v>13941.176470588236</v>
      </c>
      <c r="K21" s="11">
        <f t="shared" si="4"/>
        <v>12588.235294117647</v>
      </c>
      <c r="L21" s="11">
        <f t="shared" si="4"/>
        <v>10529.411764705883</v>
      </c>
      <c r="M21" s="11">
        <f t="shared" si="4"/>
        <v>10352.941176470589</v>
      </c>
    </row>
    <row r="22" spans="1:27" x14ac:dyDescent="0.25">
      <c r="A22" s="3" t="s">
        <v>37</v>
      </c>
      <c r="B22" s="11">
        <f>B14/0.001</f>
        <v>0</v>
      </c>
      <c r="C22" s="11">
        <f t="shared" ref="C22:M22" si="5">C14/0.001</f>
        <v>0</v>
      </c>
      <c r="D22" s="11">
        <f t="shared" si="5"/>
        <v>0</v>
      </c>
      <c r="E22" s="11">
        <f t="shared" si="5"/>
        <v>0</v>
      </c>
      <c r="F22" s="11">
        <f t="shared" si="5"/>
        <v>0</v>
      </c>
      <c r="G22" s="11">
        <f t="shared" si="5"/>
        <v>0</v>
      </c>
      <c r="H22" s="11">
        <f t="shared" si="5"/>
        <v>0</v>
      </c>
      <c r="I22" s="11">
        <f t="shared" si="5"/>
        <v>0</v>
      </c>
      <c r="J22" s="11">
        <f t="shared" si="5"/>
        <v>0</v>
      </c>
      <c r="K22" s="11">
        <f t="shared" si="5"/>
        <v>0</v>
      </c>
      <c r="L22" s="11">
        <f t="shared" si="5"/>
        <v>0</v>
      </c>
      <c r="M22" s="11">
        <f t="shared" si="5"/>
        <v>0</v>
      </c>
    </row>
    <row r="23" spans="1:27" x14ac:dyDescent="0.25">
      <c r="B23" s="12"/>
      <c r="C23" s="12"/>
      <c r="D23" s="12"/>
      <c r="E23" s="12"/>
      <c r="F23" s="12"/>
      <c r="G23" s="12"/>
      <c r="H23" s="12"/>
      <c r="I23" s="12"/>
      <c r="J23" s="12"/>
      <c r="K23" s="12"/>
      <c r="L23" s="12"/>
      <c r="M23" s="12"/>
    </row>
    <row r="24" spans="1:27" ht="15" customHeight="1" x14ac:dyDescent="0.25">
      <c r="A24" s="1" t="s">
        <v>31</v>
      </c>
      <c r="B24" s="11">
        <f t="shared" ref="B24:M24" si="6">$C$2</f>
        <v>25000</v>
      </c>
      <c r="C24" s="11">
        <f t="shared" si="6"/>
        <v>25000</v>
      </c>
      <c r="D24" s="11">
        <f t="shared" si="6"/>
        <v>25000</v>
      </c>
      <c r="E24" s="11">
        <f t="shared" si="6"/>
        <v>25000</v>
      </c>
      <c r="F24" s="11">
        <f t="shared" si="6"/>
        <v>25000</v>
      </c>
      <c r="G24" s="11">
        <f t="shared" si="6"/>
        <v>25000</v>
      </c>
      <c r="H24" s="11">
        <f t="shared" si="6"/>
        <v>25000</v>
      </c>
      <c r="I24" s="11">
        <f t="shared" si="6"/>
        <v>25000</v>
      </c>
      <c r="J24" s="11">
        <f t="shared" si="6"/>
        <v>25000</v>
      </c>
      <c r="K24" s="11">
        <f t="shared" si="6"/>
        <v>25000</v>
      </c>
      <c r="L24" s="11">
        <f t="shared" si="6"/>
        <v>25000</v>
      </c>
      <c r="M24" s="11">
        <f t="shared" si="6"/>
        <v>25000</v>
      </c>
    </row>
    <row r="25" spans="1:27" x14ac:dyDescent="0.25">
      <c r="A25" s="3" t="s">
        <v>29</v>
      </c>
      <c r="B25" s="11">
        <f t="shared" ref="B24:M25" si="7">$C$3</f>
        <v>12000</v>
      </c>
      <c r="C25" s="11">
        <f t="shared" si="7"/>
        <v>12000</v>
      </c>
      <c r="D25" s="11">
        <f t="shared" si="7"/>
        <v>12000</v>
      </c>
      <c r="E25" s="11">
        <f t="shared" si="7"/>
        <v>12000</v>
      </c>
      <c r="F25" s="11">
        <f t="shared" si="7"/>
        <v>12000</v>
      </c>
      <c r="G25" s="11">
        <f t="shared" si="7"/>
        <v>12000</v>
      </c>
      <c r="H25" s="11">
        <f t="shared" si="7"/>
        <v>12000</v>
      </c>
      <c r="I25" s="11">
        <f t="shared" si="7"/>
        <v>12000</v>
      </c>
      <c r="J25" s="11">
        <f t="shared" si="7"/>
        <v>12000</v>
      </c>
      <c r="K25" s="11">
        <f t="shared" si="7"/>
        <v>12000</v>
      </c>
      <c r="L25" s="11">
        <f t="shared" si="7"/>
        <v>12000</v>
      </c>
      <c r="M25" s="11">
        <f t="shared" si="7"/>
        <v>12000</v>
      </c>
    </row>
    <row r="26" spans="1:27" x14ac:dyDescent="0.25">
      <c r="A26" s="3" t="s">
        <v>20</v>
      </c>
      <c r="B26" s="11">
        <f t="shared" ref="B26:M26" si="8">$C$4</f>
        <v>1000</v>
      </c>
      <c r="C26" s="11">
        <f t="shared" si="8"/>
        <v>1000</v>
      </c>
      <c r="D26" s="11">
        <f t="shared" si="8"/>
        <v>1000</v>
      </c>
      <c r="E26" s="11">
        <f t="shared" si="8"/>
        <v>1000</v>
      </c>
      <c r="F26" s="11">
        <f t="shared" si="8"/>
        <v>1000</v>
      </c>
      <c r="G26" s="11">
        <f t="shared" si="8"/>
        <v>1000</v>
      </c>
      <c r="H26" s="11">
        <f t="shared" si="8"/>
        <v>1000</v>
      </c>
      <c r="I26" s="11">
        <f t="shared" si="8"/>
        <v>1000</v>
      </c>
      <c r="J26" s="11">
        <f t="shared" si="8"/>
        <v>1000</v>
      </c>
      <c r="K26" s="11">
        <f t="shared" si="8"/>
        <v>1000</v>
      </c>
      <c r="L26" s="11">
        <f t="shared" si="8"/>
        <v>1000</v>
      </c>
      <c r="M26" s="11">
        <f t="shared" si="8"/>
        <v>1000</v>
      </c>
    </row>
    <row r="27" spans="1:27" x14ac:dyDescent="0.25">
      <c r="A27" s="3" t="s">
        <v>21</v>
      </c>
      <c r="B27" s="11">
        <f t="shared" ref="B27:M27" si="9">$C$5</f>
        <v>0</v>
      </c>
      <c r="C27" s="11">
        <f t="shared" si="9"/>
        <v>0</v>
      </c>
      <c r="D27" s="11">
        <f t="shared" si="9"/>
        <v>0</v>
      </c>
      <c r="E27" s="11">
        <f t="shared" si="9"/>
        <v>0</v>
      </c>
      <c r="F27" s="11">
        <f t="shared" si="9"/>
        <v>0</v>
      </c>
      <c r="G27" s="11">
        <f t="shared" si="9"/>
        <v>0</v>
      </c>
      <c r="H27" s="11">
        <f t="shared" si="9"/>
        <v>0</v>
      </c>
      <c r="I27" s="11">
        <f t="shared" si="9"/>
        <v>0</v>
      </c>
      <c r="J27" s="11">
        <f t="shared" si="9"/>
        <v>0</v>
      </c>
      <c r="K27" s="11">
        <f t="shared" si="9"/>
        <v>0</v>
      </c>
      <c r="L27" s="11">
        <f t="shared" si="9"/>
        <v>0</v>
      </c>
      <c r="M27" s="11">
        <f t="shared" si="9"/>
        <v>0</v>
      </c>
    </row>
    <row r="28" spans="1:27" x14ac:dyDescent="0.25">
      <c r="A28" s="3" t="s">
        <v>22</v>
      </c>
      <c r="B28" s="11">
        <f t="shared" ref="B28:M28" si="10">$C$6</f>
        <v>0</v>
      </c>
      <c r="C28" s="11">
        <f t="shared" si="10"/>
        <v>0</v>
      </c>
      <c r="D28" s="11">
        <f t="shared" si="10"/>
        <v>0</v>
      </c>
      <c r="E28" s="11">
        <f t="shared" si="10"/>
        <v>0</v>
      </c>
      <c r="F28" s="11">
        <f t="shared" si="10"/>
        <v>0</v>
      </c>
      <c r="G28" s="11">
        <f t="shared" si="10"/>
        <v>0</v>
      </c>
      <c r="H28" s="11">
        <f t="shared" si="10"/>
        <v>0</v>
      </c>
      <c r="I28" s="11">
        <f t="shared" si="10"/>
        <v>0</v>
      </c>
      <c r="J28" s="11">
        <f t="shared" si="10"/>
        <v>0</v>
      </c>
      <c r="K28" s="11">
        <f t="shared" si="10"/>
        <v>0</v>
      </c>
      <c r="L28" s="11">
        <f t="shared" si="10"/>
        <v>0</v>
      </c>
      <c r="M28" s="11">
        <f t="shared" si="10"/>
        <v>0</v>
      </c>
    </row>
    <row r="29" spans="1:27" x14ac:dyDescent="0.25">
      <c r="A29" s="6"/>
      <c r="B29" s="6"/>
      <c r="C29" s="6"/>
      <c r="D29" s="6"/>
      <c r="E29" s="6"/>
      <c r="F29" s="6"/>
      <c r="G29" s="6"/>
      <c r="H29" s="6"/>
      <c r="I29" s="6"/>
      <c r="J29" s="6"/>
      <c r="K29" s="6"/>
      <c r="L29" s="6"/>
      <c r="M29" s="6"/>
    </row>
    <row r="30" spans="1:27" ht="15" customHeight="1" x14ac:dyDescent="0.25">
      <c r="A30" s="14" t="s">
        <v>38</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row>
    <row r="31" spans="1:27"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row>
    <row r="32" spans="1:27"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row>
    <row r="33" spans="1:27"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x14ac:dyDescent="0.25">
      <c r="A36" s="13"/>
      <c r="B36" s="13"/>
      <c r="C36" s="13"/>
      <c r="D36" s="13"/>
      <c r="E36" s="13"/>
      <c r="F36" s="13"/>
      <c r="G36" s="13"/>
      <c r="H36" s="13"/>
      <c r="I36" s="13"/>
      <c r="J36" s="13"/>
      <c r="K36" s="13"/>
      <c r="L36" s="13"/>
      <c r="M36" s="13"/>
      <c r="N36" s="13"/>
    </row>
    <row r="37" spans="1:27" x14ac:dyDescent="0.25">
      <c r="A37" s="13"/>
      <c r="B37" s="13"/>
      <c r="C37" s="13"/>
      <c r="D37" s="13"/>
      <c r="E37" s="13"/>
      <c r="F37" s="13"/>
      <c r="G37" s="13"/>
      <c r="H37" s="13"/>
      <c r="I37" s="13"/>
      <c r="J37" s="13"/>
      <c r="K37" s="13"/>
      <c r="L37" s="13"/>
      <c r="M37" s="13"/>
      <c r="N37" s="13"/>
    </row>
    <row r="38" spans="1:27" x14ac:dyDescent="0.25">
      <c r="A38" s="13"/>
      <c r="B38" s="13"/>
      <c r="C38" s="13"/>
      <c r="D38" s="13"/>
      <c r="E38" s="13"/>
      <c r="F38" s="13"/>
      <c r="G38" s="13"/>
      <c r="H38" s="13"/>
      <c r="I38" s="13"/>
      <c r="J38" s="13"/>
      <c r="K38" s="13"/>
      <c r="L38" s="13"/>
      <c r="M38" s="13"/>
      <c r="N38" s="13"/>
    </row>
    <row r="39" spans="1:27" x14ac:dyDescent="0.25">
      <c r="A39" s="13"/>
      <c r="B39" s="13"/>
      <c r="C39" s="13"/>
      <c r="D39" s="13"/>
      <c r="E39" s="13"/>
      <c r="F39" s="13"/>
      <c r="G39" s="13"/>
      <c r="H39" s="13"/>
      <c r="I39" s="13"/>
      <c r="J39" s="13"/>
      <c r="K39" s="13"/>
      <c r="L39" s="13"/>
      <c r="M39" s="13"/>
      <c r="N39" s="13"/>
    </row>
    <row r="40" spans="1:27" x14ac:dyDescent="0.25">
      <c r="A40" s="13"/>
      <c r="B40" s="13"/>
      <c r="C40" s="13"/>
      <c r="D40" s="13"/>
      <c r="E40" s="13"/>
      <c r="F40" s="13"/>
      <c r="G40" s="13"/>
      <c r="H40" s="13"/>
      <c r="I40" s="13"/>
      <c r="J40" s="13"/>
      <c r="K40" s="13"/>
      <c r="L40" s="13"/>
      <c r="M40" s="13"/>
      <c r="N40" s="13"/>
    </row>
    <row r="41" spans="1:27" x14ac:dyDescent="0.25">
      <c r="A41" s="13"/>
      <c r="B41" s="13"/>
      <c r="C41" s="13"/>
      <c r="D41" s="13"/>
      <c r="E41" s="13"/>
      <c r="F41" s="13"/>
      <c r="G41" s="13"/>
      <c r="H41" s="13"/>
      <c r="I41" s="13"/>
      <c r="J41" s="13"/>
      <c r="K41" s="13"/>
      <c r="L41" s="13"/>
      <c r="M41" s="13"/>
      <c r="N41" s="13"/>
    </row>
    <row r="42" spans="1:27" x14ac:dyDescent="0.25">
      <c r="A42" s="13"/>
      <c r="B42" s="13"/>
      <c r="C42" s="13"/>
      <c r="D42" s="13"/>
      <c r="E42" s="13"/>
      <c r="F42" s="13"/>
      <c r="G42" s="13"/>
      <c r="H42" s="13"/>
      <c r="I42" s="13"/>
      <c r="J42" s="13"/>
      <c r="K42" s="13"/>
      <c r="L42" s="13"/>
      <c r="M42" s="13"/>
      <c r="N42" s="13"/>
    </row>
    <row r="43" spans="1:27" x14ac:dyDescent="0.25">
      <c r="A43" s="13"/>
      <c r="B43" s="13"/>
      <c r="C43" s="13"/>
      <c r="D43" s="13"/>
      <c r="E43" s="13"/>
      <c r="F43" s="13"/>
      <c r="G43" s="13"/>
      <c r="H43" s="13"/>
      <c r="I43" s="13"/>
      <c r="J43" s="13"/>
      <c r="K43" s="13"/>
      <c r="L43" s="13"/>
      <c r="M43" s="13"/>
    </row>
  </sheetData>
  <mergeCells count="8">
    <mergeCell ref="A2:B2"/>
    <mergeCell ref="A30:AA35"/>
    <mergeCell ref="A6:B6"/>
    <mergeCell ref="L3:M3"/>
    <mergeCell ref="L4:M4"/>
    <mergeCell ref="A3:B3"/>
    <mergeCell ref="A4:B4"/>
    <mergeCell ref="A5:B5"/>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Backoffice</dc:creator>
  <cp:lastModifiedBy>Stefan</cp:lastModifiedBy>
  <cp:lastPrinted>2021-10-12T14:38:47Z</cp:lastPrinted>
  <dcterms:created xsi:type="dcterms:W3CDTF">2015-06-05T18:19:34Z</dcterms:created>
  <dcterms:modified xsi:type="dcterms:W3CDTF">2023-02-07T15:57:43Z</dcterms:modified>
</cp:coreProperties>
</file>